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6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Sheet1!$B$1:$U$36</definedName>
  </definedNames>
  <calcPr calcId="144525"/>
</workbook>
</file>

<file path=xl/calcChain.xml><?xml version="1.0" encoding="utf-8"?>
<calcChain xmlns="http://schemas.openxmlformats.org/spreadsheetml/2006/main">
  <c r="N34" i="1" l="1"/>
  <c r="M34" i="1"/>
  <c r="J34" i="1"/>
  <c r="T33" i="1"/>
  <c r="S33" i="1"/>
  <c r="R33" i="1"/>
  <c r="Q33" i="1"/>
  <c r="N33" i="1"/>
  <c r="M33" i="1"/>
  <c r="J33" i="1"/>
  <c r="T32" i="1"/>
  <c r="S32" i="1"/>
  <c r="R32" i="1"/>
  <c r="Q32" i="1"/>
  <c r="N32" i="1"/>
  <c r="M32" i="1"/>
  <c r="J32" i="1"/>
  <c r="T31" i="1"/>
  <c r="S31" i="1"/>
  <c r="R31" i="1"/>
  <c r="Q31" i="1"/>
  <c r="N31" i="1"/>
  <c r="M31" i="1"/>
  <c r="J31" i="1"/>
  <c r="T30" i="1"/>
  <c r="S30" i="1"/>
  <c r="R30" i="1"/>
  <c r="Q30" i="1"/>
  <c r="N30" i="1"/>
  <c r="M30" i="1"/>
  <c r="J30" i="1"/>
  <c r="T29" i="1"/>
  <c r="S29" i="1"/>
  <c r="R29" i="1"/>
  <c r="Q29" i="1"/>
  <c r="N29" i="1"/>
  <c r="M29" i="1"/>
  <c r="J29" i="1"/>
  <c r="T28" i="1"/>
  <c r="S28" i="1"/>
  <c r="R28" i="1"/>
  <c r="Q28" i="1"/>
  <c r="N28" i="1"/>
  <c r="M28" i="1"/>
  <c r="J28" i="1"/>
  <c r="T27" i="1"/>
  <c r="S27" i="1"/>
  <c r="R27" i="1"/>
  <c r="Q27" i="1"/>
  <c r="N27" i="1"/>
  <c r="M27" i="1"/>
  <c r="J27" i="1"/>
  <c r="T26" i="1"/>
  <c r="S26" i="1"/>
  <c r="R26" i="1"/>
  <c r="Q26" i="1"/>
  <c r="N26" i="1"/>
  <c r="M26" i="1"/>
  <c r="J26" i="1"/>
  <c r="T25" i="1"/>
  <c r="S25" i="1"/>
  <c r="R25" i="1"/>
  <c r="Q25" i="1"/>
  <c r="N25" i="1"/>
  <c r="M25" i="1"/>
  <c r="J25" i="1"/>
  <c r="T24" i="1"/>
  <c r="S24" i="1"/>
  <c r="R24" i="1"/>
  <c r="Q24" i="1"/>
  <c r="N24" i="1"/>
  <c r="M24" i="1"/>
  <c r="J24" i="1"/>
  <c r="T23" i="1"/>
  <c r="S23" i="1"/>
  <c r="R23" i="1"/>
  <c r="Q23" i="1"/>
  <c r="N23" i="1"/>
  <c r="M23" i="1"/>
  <c r="J23" i="1"/>
  <c r="T22" i="1"/>
  <c r="S22" i="1"/>
  <c r="R22" i="1"/>
  <c r="Q22" i="1"/>
  <c r="N22" i="1"/>
  <c r="M22" i="1"/>
  <c r="J22" i="1"/>
  <c r="T21" i="1"/>
  <c r="S21" i="1"/>
  <c r="R21" i="1"/>
  <c r="Q21" i="1"/>
  <c r="N21" i="1"/>
  <c r="M21" i="1"/>
  <c r="J21" i="1"/>
  <c r="T20" i="1"/>
  <c r="S20" i="1"/>
  <c r="R20" i="1"/>
  <c r="Q20" i="1"/>
  <c r="N20" i="1"/>
  <c r="M20" i="1"/>
  <c r="J20" i="1"/>
  <c r="T19" i="1"/>
  <c r="S19" i="1"/>
  <c r="R19" i="1"/>
  <c r="Q19" i="1"/>
  <c r="N19" i="1"/>
  <c r="M19" i="1"/>
  <c r="J19" i="1"/>
  <c r="T18" i="1"/>
  <c r="S18" i="1"/>
  <c r="R18" i="1"/>
  <c r="Q18" i="1"/>
  <c r="N18" i="1"/>
  <c r="M18" i="1"/>
  <c r="J18" i="1"/>
  <c r="T17" i="1"/>
  <c r="S17" i="1"/>
  <c r="R17" i="1"/>
  <c r="Q17" i="1"/>
  <c r="N17" i="1"/>
  <c r="M17" i="1"/>
  <c r="J17" i="1"/>
  <c r="T16" i="1"/>
  <c r="S16" i="1"/>
  <c r="R16" i="1"/>
  <c r="Q16" i="1"/>
  <c r="N16" i="1"/>
  <c r="M16" i="1"/>
  <c r="J16" i="1"/>
  <c r="T15" i="1"/>
  <c r="S15" i="1"/>
  <c r="R15" i="1"/>
  <c r="Q15" i="1"/>
  <c r="N15" i="1"/>
  <c r="M15" i="1"/>
  <c r="J15" i="1"/>
  <c r="T14" i="1"/>
  <c r="S14" i="1"/>
  <c r="R14" i="1"/>
  <c r="Q14" i="1"/>
  <c r="N14" i="1"/>
  <c r="M14" i="1"/>
  <c r="J14" i="1"/>
  <c r="T13" i="1"/>
  <c r="S13" i="1"/>
  <c r="R13" i="1"/>
  <c r="Q13" i="1"/>
  <c r="N13" i="1"/>
  <c r="M13" i="1"/>
  <c r="J13" i="1"/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K10" i="1" l="1"/>
  <c r="N12" i="1"/>
  <c r="M12" i="1"/>
  <c r="N11" i="1"/>
  <c r="M11" i="1"/>
  <c r="O10" i="1"/>
  <c r="N10" i="1"/>
  <c r="M10" i="1"/>
  <c r="K11" i="1" l="1"/>
  <c r="O11" i="1"/>
  <c r="T12" i="1"/>
  <c r="S12" i="1"/>
  <c r="R12" i="1"/>
  <c r="Q12" i="1"/>
  <c r="T11" i="1"/>
  <c r="S11" i="1"/>
  <c r="R11" i="1"/>
  <c r="Q11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J12" i="1"/>
  <c r="I12" i="1"/>
  <c r="J11" i="1"/>
  <c r="I11" i="1"/>
  <c r="T10" i="1"/>
  <c r="S10" i="1"/>
  <c r="Q10" i="1"/>
  <c r="R10" i="1"/>
  <c r="K12" i="1" l="1"/>
  <c r="J10" i="1"/>
  <c r="I10" i="1"/>
  <c r="O12" i="1" l="1"/>
  <c r="U11" i="1"/>
  <c r="U10" i="1"/>
  <c r="K13" i="1" l="1"/>
  <c r="K14" i="1" l="1"/>
  <c r="O14" i="1"/>
  <c r="O13" i="1"/>
  <c r="U12" i="1"/>
  <c r="U13" i="1" l="1"/>
  <c r="O15" i="1"/>
  <c r="K15" i="1"/>
  <c r="U14" i="1" l="1"/>
  <c r="O16" i="1"/>
  <c r="K16" i="1"/>
  <c r="K17" i="1" l="1"/>
  <c r="O17" i="1"/>
  <c r="U15" i="1"/>
  <c r="K18" i="1" l="1"/>
  <c r="U16" i="1"/>
  <c r="O18" i="1"/>
  <c r="U17" i="1" l="1"/>
  <c r="O19" i="1"/>
  <c r="K19" i="1"/>
  <c r="U18" i="1" l="1"/>
  <c r="O20" i="1"/>
  <c r="K20" i="1"/>
  <c r="U19" i="1" l="1"/>
  <c r="O21" i="1"/>
  <c r="K21" i="1"/>
  <c r="K22" i="1" l="1"/>
  <c r="U20" i="1"/>
  <c r="O22" i="1"/>
  <c r="U21" i="1" l="1"/>
  <c r="O23" i="1"/>
  <c r="K23" i="1"/>
  <c r="U22" i="1" l="1"/>
  <c r="O24" i="1"/>
  <c r="K24" i="1"/>
  <c r="K25" i="1" l="1"/>
  <c r="U23" i="1"/>
  <c r="O25" i="1"/>
  <c r="K26" i="1" l="1"/>
  <c r="O26" i="1"/>
  <c r="U24" i="1"/>
  <c r="U25" i="1" l="1"/>
  <c r="O27" i="1"/>
  <c r="K27" i="1"/>
  <c r="U26" i="1" l="1"/>
  <c r="O28" i="1"/>
  <c r="K28" i="1"/>
  <c r="U27" i="1" l="1"/>
  <c r="K29" i="1"/>
  <c r="O29" i="1"/>
  <c r="K30" i="1" l="1"/>
  <c r="U28" i="1"/>
  <c r="O30" i="1"/>
  <c r="U29" i="1" l="1"/>
  <c r="K31" i="1"/>
  <c r="O31" i="1"/>
  <c r="U30" i="1" l="1"/>
  <c r="O32" i="1"/>
  <c r="K32" i="1"/>
  <c r="K33" i="1" l="1"/>
  <c r="U31" i="1"/>
  <c r="O33" i="1"/>
  <c r="K34" i="1" l="1"/>
  <c r="U33" i="1" s="1"/>
  <c r="U32" i="1"/>
  <c r="O34" i="1"/>
</calcChain>
</file>

<file path=xl/sharedStrings.xml><?xml version="1.0" encoding="utf-8"?>
<sst xmlns="http://schemas.openxmlformats.org/spreadsheetml/2006/main" count="36" uniqueCount="12">
  <si>
    <t>Results:</t>
  </si>
  <si>
    <t>www.markets-international.com                                             Copyright:  Markets International Ltd</t>
  </si>
  <si>
    <t>e.g. enter "6.375%"</t>
  </si>
  <si>
    <t xml:space="preserve">         as "6.375"</t>
  </si>
  <si>
    <t>All copyright belongs to Markets International Ltd. and usage is strictly limited to your personal use only</t>
  </si>
  <si>
    <t>You may not distribute or publish any part of the spreadsheet in any way.</t>
  </si>
  <si>
    <t>Markets International Ltd gives no warranty of any kind as to the accuracy, usefulness or safety of this spreadsheet.</t>
  </si>
  <si>
    <t>Anyone using this spreadsheet agrees to these terms and conditions by so doing.</t>
  </si>
  <si>
    <t xml:space="preserve">  &amp; coupon</t>
  </si>
  <si>
    <t xml:space="preserve">         Input data:</t>
  </si>
  <si>
    <t>Bootstrapping from bond prices and coupons</t>
  </si>
  <si>
    <t>Given a series of non-par bond prices and coupons, what are the corresponding zero-coupon yields, discount factors, and forward-forward yields?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</si>
</sst>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164" formatCode="0.000%"/>
    <numFmt numFmtId="165" formatCode="0.000000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2" borderId="1" applyNumberFormat="0" applyAlignment="0" applyProtection="0"/>
    <xf numFmtId="0" fontId="3" fillId="4" borderId="0"/>
    <xf numFmtId="0" fontId="6" fillId="3" borderId="0"/>
    <xf numFmtId="0" fontId="4" fillId="3" borderId="0"/>
    <xf numFmtId="0" fontId="9" fillId="3" borderId="0"/>
    <xf numFmtId="0" fontId="10" fillId="3" borderId="10" applyBorder="0"/>
    <xf numFmtId="0" fontId="8" fillId="4" borderId="0">
      <protection locked="0"/>
    </xf>
    <xf numFmtId="0" fontId="2" fillId="3" borderId="0"/>
    <xf numFmtId="0" fontId="7" fillId="3" borderId="0"/>
    <xf numFmtId="44" fontId="4" fillId="0" borderId="0" applyFont="0" applyFill="0" applyBorder="0" applyAlignment="0" applyProtection="0"/>
    <xf numFmtId="0" fontId="5" fillId="4" borderId="0"/>
  </cellStyleXfs>
  <cellXfs count="59">
    <xf numFmtId="0" fontId="0" fillId="0" borderId="0" xfId="0"/>
    <xf numFmtId="164" fontId="8" fillId="4" borderId="0" xfId="7" applyNumberFormat="1" applyBorder="1" applyProtection="1">
      <protection locked="0"/>
    </xf>
    <xf numFmtId="0" fontId="11" fillId="0" borderId="0" xfId="0" applyFont="1" applyProtection="1"/>
    <xf numFmtId="0" fontId="11" fillId="5" borderId="0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0" fillId="0" borderId="0" xfId="0" applyFont="1" applyProtection="1"/>
    <xf numFmtId="0" fontId="4" fillId="3" borderId="2" xfId="4" applyBorder="1" applyProtection="1"/>
    <xf numFmtId="0" fontId="4" fillId="3" borderId="3" xfId="4" applyBorder="1" applyProtection="1"/>
    <xf numFmtId="0" fontId="2" fillId="3" borderId="3" xfId="8" applyBorder="1" applyProtection="1"/>
    <xf numFmtId="0" fontId="4" fillId="3" borderId="3" xfId="4" applyFill="1" applyBorder="1" applyProtection="1"/>
    <xf numFmtId="0" fontId="0" fillId="3" borderId="3" xfId="0" applyFill="1" applyBorder="1" applyProtection="1"/>
    <xf numFmtId="0" fontId="0" fillId="3" borderId="3" xfId="0" applyFont="1" applyFill="1" applyBorder="1" applyProtection="1"/>
    <xf numFmtId="0" fontId="0" fillId="3" borderId="4" xfId="0" applyFont="1" applyFill="1" applyBorder="1" applyProtection="1"/>
    <xf numFmtId="0" fontId="4" fillId="3" borderId="5" xfId="4" applyBorder="1" applyProtection="1"/>
    <xf numFmtId="0" fontId="4" fillId="3" borderId="0" xfId="4" applyBorder="1" applyProtection="1"/>
    <xf numFmtId="0" fontId="6" fillId="3" borderId="0" xfId="3" applyBorder="1" applyProtection="1"/>
    <xf numFmtId="0" fontId="4" fillId="3" borderId="0" xfId="4" applyFill="1" applyBorder="1" applyProtection="1"/>
    <xf numFmtId="0" fontId="0" fillId="3" borderId="0" xfId="0" applyFill="1" applyBorder="1" applyProtection="1"/>
    <xf numFmtId="0" fontId="0" fillId="3" borderId="0" xfId="0" applyFont="1" applyFill="1" applyBorder="1" applyProtection="1"/>
    <xf numFmtId="0" fontId="0" fillId="3" borderId="6" xfId="0" applyFont="1" applyFill="1" applyBorder="1" applyProtection="1"/>
    <xf numFmtId="0" fontId="0" fillId="3" borderId="6" xfId="0" applyFill="1" applyBorder="1" applyProtection="1"/>
    <xf numFmtId="0" fontId="0" fillId="3" borderId="0" xfId="0" applyFill="1" applyProtection="1"/>
    <xf numFmtId="0" fontId="10" fillId="3" borderId="0" xfId="6" applyFill="1" applyBorder="1" applyAlignment="1" applyProtection="1">
      <alignment horizontal="right"/>
    </xf>
    <xf numFmtId="0" fontId="4" fillId="4" borderId="0" xfId="4" applyFill="1" applyBorder="1" applyProtection="1"/>
    <xf numFmtId="0" fontId="5" fillId="4" borderId="0" xfId="11" applyBorder="1" applyProtection="1"/>
    <xf numFmtId="0" fontId="9" fillId="3" borderId="0" xfId="5" applyFont="1" applyBorder="1" applyProtection="1"/>
    <xf numFmtId="0" fontId="0" fillId="4" borderId="0" xfId="0" applyFill="1" applyBorder="1" applyProtection="1"/>
    <xf numFmtId="0" fontId="5" fillId="4" borderId="0" xfId="11" applyFill="1" applyBorder="1" applyProtection="1"/>
    <xf numFmtId="0" fontId="4" fillId="3" borderId="7" xfId="4" applyBorder="1" applyProtection="1"/>
    <xf numFmtId="0" fontId="4" fillId="3" borderId="8" xfId="4" applyBorder="1" applyProtection="1"/>
    <xf numFmtId="0" fontId="7" fillId="3" borderId="8" xfId="9" applyBorder="1" applyProtection="1"/>
    <xf numFmtId="0" fontId="0" fillId="3" borderId="8" xfId="0" applyFill="1" applyBorder="1" applyProtection="1"/>
    <xf numFmtId="0" fontId="0" fillId="3" borderId="9" xfId="0" applyFill="1" applyBorder="1" applyProtection="1"/>
    <xf numFmtId="164" fontId="3" fillId="4" borderId="0" xfId="7" applyNumberFormat="1" applyFont="1" applyFill="1" applyBorder="1" applyProtection="1"/>
    <xf numFmtId="0" fontId="11" fillId="5" borderId="3" xfId="0" applyFont="1" applyFill="1" applyBorder="1" applyAlignment="1" applyProtection="1">
      <alignment horizontal="center" vertical="top" wrapText="1"/>
    </xf>
    <xf numFmtId="0" fontId="11" fillId="5" borderId="4" xfId="0" applyFont="1" applyFill="1" applyBorder="1" applyAlignment="1" applyProtection="1">
      <alignment horizontal="center" vertical="top" wrapText="1"/>
    </xf>
    <xf numFmtId="0" fontId="11" fillId="5" borderId="6" xfId="0" applyFont="1" applyFill="1" applyBorder="1" applyAlignment="1" applyProtection="1">
      <alignment horizontal="center" vertical="top" wrapText="1"/>
    </xf>
    <xf numFmtId="0" fontId="11" fillId="5" borderId="8" xfId="0" applyFont="1" applyFill="1" applyBorder="1" applyAlignment="1" applyProtection="1">
      <alignment horizontal="center" vertical="top" wrapText="1"/>
    </xf>
    <xf numFmtId="0" fontId="11" fillId="5" borderId="9" xfId="0" applyFont="1" applyFill="1" applyBorder="1" applyAlignment="1" applyProtection="1">
      <alignment horizontal="center" vertical="top" wrapText="1"/>
    </xf>
    <xf numFmtId="165" fontId="3" fillId="4" borderId="0" xfId="7" applyNumberFormat="1" applyFont="1" applyFill="1" applyBorder="1" applyProtection="1"/>
    <xf numFmtId="0" fontId="5" fillId="4" borderId="0" xfId="7" applyNumberFormat="1" applyFont="1" applyFill="1" applyBorder="1" applyProtection="1"/>
    <xf numFmtId="0" fontId="10" fillId="3" borderId="0" xfId="6" applyBorder="1" applyAlignment="1" applyProtection="1">
      <alignment horizontal="left"/>
    </xf>
    <xf numFmtId="0" fontId="12" fillId="5" borderId="2" xfId="0" applyFont="1" applyFill="1" applyBorder="1" applyAlignment="1" applyProtection="1">
      <alignment horizontal="left"/>
    </xf>
    <xf numFmtId="0" fontId="11" fillId="5" borderId="5" xfId="0" applyFont="1" applyFill="1" applyBorder="1" applyAlignment="1" applyProtection="1"/>
    <xf numFmtId="0" fontId="11" fillId="5" borderId="7" xfId="0" applyFont="1" applyFill="1" applyBorder="1" applyAlignment="1" applyProtection="1"/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1" fillId="5" borderId="0" xfId="0" applyFont="1" applyFill="1" applyBorder="1" applyAlignment="1" applyProtection="1">
      <alignment horizontal="center" vertical="top" wrapText="1"/>
      <protection locked="0"/>
    </xf>
    <xf numFmtId="0" fontId="11" fillId="5" borderId="8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6" fillId="3" borderId="0" xfId="3" applyBorder="1" applyProtection="1">
      <protection locked="0"/>
    </xf>
    <xf numFmtId="0" fontId="4" fillId="3" borderId="0" xfId="4" applyBorder="1" applyProtection="1">
      <protection locked="0"/>
    </xf>
    <xf numFmtId="0" fontId="0" fillId="3" borderId="0" xfId="0" applyFill="1" applyProtection="1">
      <protection locked="0"/>
    </xf>
    <xf numFmtId="0" fontId="7" fillId="3" borderId="8" xfId="9" applyBorder="1" applyProtection="1">
      <protection locked="0"/>
    </xf>
    <xf numFmtId="0" fontId="0" fillId="4" borderId="0" xfId="0" applyFill="1" applyProtection="1"/>
    <xf numFmtId="0" fontId="0" fillId="3" borderId="0" xfId="0" applyFont="1" applyFill="1" applyProtection="1"/>
    <xf numFmtId="0" fontId="4" fillId="3" borderId="3" xfId="4" applyBorder="1" applyProtection="1">
      <protection locked="0"/>
    </xf>
    <xf numFmtId="166" fontId="8" fillId="4" borderId="0" xfId="4" applyNumberFormat="1" applyFont="1" applyFill="1" applyBorder="1" applyProtection="1">
      <protection locked="0"/>
    </xf>
    <xf numFmtId="0" fontId="4" fillId="3" borderId="8" xfId="4" applyBorder="1" applyProtection="1">
      <protection locked="0"/>
    </xf>
    <xf numFmtId="0" fontId="4" fillId="3" borderId="3" xfId="4" applyFill="1" applyBorder="1" applyProtection="1">
      <protection locked="0"/>
    </xf>
  </cellXfs>
  <cellStyles count="12">
    <cellStyle name="Background" xfId="4"/>
    <cellStyle name="Comment" xfId="5"/>
    <cellStyle name="Currency" xfId="10" builtinId="4" customBuiltin="1"/>
    <cellStyle name="Input" xfId="1" builtinId="20" hidden="1"/>
    <cellStyle name="Inputs" xfId="7"/>
    <cellStyle name="markets" xfId="9"/>
    <cellStyle name="Normal" xfId="0" builtinId="0"/>
    <cellStyle name="Question" xfId="3"/>
    <cellStyle name="Results" xfId="2"/>
    <cellStyle name="Subheadings" xfId="6"/>
    <cellStyle name="Tables" xfId="11"/>
    <cellStyle name="Titles" xf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kets-internation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tabSelected="1" zoomScaleNormal="100" workbookViewId="0">
      <selection activeCell="E11" sqref="E11"/>
    </sheetView>
  </sheetViews>
  <sheetFormatPr defaultRowHeight="15" x14ac:dyDescent="0.25"/>
  <cols>
    <col min="1" max="2" width="1.7109375" style="4" customWidth="1"/>
    <col min="3" max="3" width="4.28515625" style="4" customWidth="1"/>
    <col min="4" max="4" width="15.85546875" style="4" customWidth="1"/>
    <col min="5" max="5" width="8" style="48" customWidth="1"/>
    <col min="6" max="6" width="10.42578125" style="4" customWidth="1"/>
    <col min="7" max="7" width="8.85546875" style="48" customWidth="1"/>
    <col min="8" max="8" width="17.7109375" style="4" customWidth="1"/>
    <col min="9" max="9" width="3.28515625" style="4" customWidth="1"/>
    <col min="10" max="10" width="22" style="4" customWidth="1"/>
    <col min="11" max="11" width="10.140625" style="4" customWidth="1"/>
    <col min="12" max="12" width="1.28515625" style="4" customWidth="1"/>
    <col min="13" max="13" width="3.42578125" style="4" customWidth="1"/>
    <col min="14" max="14" width="19" style="4" customWidth="1"/>
    <col min="15" max="15" width="9.42578125" style="4" customWidth="1"/>
    <col min="16" max="16" width="1.7109375" style="4" customWidth="1"/>
    <col min="17" max="17" width="2.85546875" style="4" customWidth="1"/>
    <col min="18" max="18" width="7" style="4" customWidth="1"/>
    <col min="19" max="19" width="3.28515625" style="4" customWidth="1"/>
    <col min="20" max="20" width="25.7109375" style="4" customWidth="1"/>
    <col min="21" max="21" width="8.85546875" style="4" customWidth="1"/>
    <col min="22" max="22" width="1.140625" style="4" customWidth="1"/>
    <col min="23" max="16384" width="9.140625" style="4"/>
  </cols>
  <sheetData>
    <row r="1" spans="1:22" ht="15" customHeight="1" x14ac:dyDescent="0.25">
      <c r="A1" s="2"/>
      <c r="B1" s="42" t="s">
        <v>6</v>
      </c>
      <c r="C1" s="34"/>
      <c r="D1" s="34"/>
      <c r="E1" s="45"/>
      <c r="F1" s="34"/>
      <c r="G1" s="45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/>
    </row>
    <row r="2" spans="1:22" x14ac:dyDescent="0.25">
      <c r="A2" s="2"/>
      <c r="B2" s="43" t="s">
        <v>4</v>
      </c>
      <c r="C2" s="3"/>
      <c r="D2" s="3"/>
      <c r="E2" s="46"/>
      <c r="F2" s="3"/>
      <c r="G2" s="4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6"/>
    </row>
    <row r="3" spans="1:22" x14ac:dyDescent="0.25">
      <c r="A3" s="2"/>
      <c r="B3" s="43" t="s">
        <v>5</v>
      </c>
      <c r="C3" s="3"/>
      <c r="D3" s="3"/>
      <c r="E3" s="46"/>
      <c r="F3" s="3"/>
      <c r="G3" s="4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6"/>
    </row>
    <row r="4" spans="1:22" ht="15.75" thickBot="1" x14ac:dyDescent="0.3">
      <c r="A4" s="2"/>
      <c r="B4" s="44" t="s">
        <v>7</v>
      </c>
      <c r="C4" s="37"/>
      <c r="D4" s="37"/>
      <c r="E4" s="47"/>
      <c r="F4" s="37"/>
      <c r="G4" s="4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8"/>
    </row>
    <row r="5" spans="1:22" ht="15.75" thickBot="1" x14ac:dyDescent="0.3"/>
    <row r="6" spans="1:22" s="5" customFormat="1" ht="21" x14ac:dyDescent="0.35">
      <c r="B6" s="6"/>
      <c r="C6" s="7"/>
      <c r="D6" s="8" t="s">
        <v>10</v>
      </c>
      <c r="E6" s="55"/>
      <c r="F6" s="8"/>
      <c r="G6" s="58"/>
      <c r="H6" s="8"/>
      <c r="I6" s="9"/>
      <c r="J6" s="9"/>
      <c r="K6" s="9"/>
      <c r="L6" s="9"/>
      <c r="M6" s="9"/>
      <c r="N6" s="9"/>
      <c r="O6" s="9"/>
      <c r="P6" s="10"/>
      <c r="Q6" s="11"/>
      <c r="R6" s="11"/>
      <c r="S6" s="11"/>
      <c r="T6" s="11"/>
      <c r="U6" s="11"/>
      <c r="V6" s="12"/>
    </row>
    <row r="7" spans="1:22" s="5" customFormat="1" ht="21" x14ac:dyDescent="0.35">
      <c r="B7" s="13"/>
      <c r="C7" s="14"/>
      <c r="D7" s="15" t="s">
        <v>11</v>
      </c>
      <c r="E7" s="50"/>
      <c r="F7" s="54"/>
      <c r="G7" s="49"/>
      <c r="H7" s="15"/>
      <c r="I7" s="16"/>
      <c r="J7" s="16"/>
      <c r="K7" s="16"/>
      <c r="L7" s="16"/>
      <c r="M7" s="16"/>
      <c r="N7" s="16"/>
      <c r="O7" s="16"/>
      <c r="P7" s="17"/>
      <c r="Q7" s="18"/>
      <c r="R7" s="18"/>
      <c r="S7" s="18"/>
      <c r="T7" s="18"/>
      <c r="U7" s="18"/>
      <c r="V7" s="19"/>
    </row>
    <row r="8" spans="1:22" x14ac:dyDescent="0.25">
      <c r="B8" s="13"/>
      <c r="C8" s="14"/>
      <c r="D8" s="14"/>
      <c r="E8" s="50"/>
      <c r="F8" s="14"/>
      <c r="G8" s="50"/>
      <c r="H8" s="14"/>
      <c r="I8" s="16"/>
      <c r="J8" s="16"/>
      <c r="K8" s="16"/>
      <c r="L8" s="16"/>
      <c r="M8" s="16"/>
      <c r="N8" s="16"/>
      <c r="O8" s="16"/>
      <c r="P8" s="17"/>
      <c r="Q8" s="17"/>
      <c r="R8" s="17"/>
      <c r="S8" s="17"/>
      <c r="T8" s="17"/>
      <c r="U8" s="17"/>
      <c r="V8" s="20"/>
    </row>
    <row r="9" spans="1:22" ht="18.75" x14ac:dyDescent="0.3">
      <c r="B9" s="13"/>
      <c r="C9" s="14"/>
      <c r="D9" s="14"/>
      <c r="E9" s="50"/>
      <c r="F9" s="41" t="s">
        <v>9</v>
      </c>
      <c r="G9" s="51"/>
      <c r="H9" s="14"/>
      <c r="I9" s="21"/>
      <c r="J9" s="16"/>
      <c r="K9" s="22" t="s">
        <v>0</v>
      </c>
      <c r="L9" s="22"/>
      <c r="M9" s="22"/>
      <c r="N9" s="22"/>
      <c r="O9" s="22"/>
      <c r="P9" s="17"/>
      <c r="Q9" s="17"/>
      <c r="R9" s="17"/>
      <c r="S9" s="17"/>
      <c r="T9" s="17"/>
      <c r="U9" s="17"/>
      <c r="V9" s="20"/>
    </row>
    <row r="10" spans="1:22" x14ac:dyDescent="0.25">
      <c r="B10" s="13"/>
      <c r="C10" s="23">
        <v>1</v>
      </c>
      <c r="D10" s="24" t="str">
        <f>"-year bond price"</f>
        <v>-year bond price</v>
      </c>
      <c r="E10" s="56">
        <v>100</v>
      </c>
      <c r="F10" s="53" t="s">
        <v>8</v>
      </c>
      <c r="G10" s="1">
        <v>0.1</v>
      </c>
      <c r="H10" s="25" t="s">
        <v>2</v>
      </c>
      <c r="I10" s="26">
        <f t="shared" ref="I10:I34" si="0">C10</f>
        <v>1</v>
      </c>
      <c r="J10" s="27" t="str">
        <f>"-year zero-coupon yield"</f>
        <v>-year zero-coupon yield</v>
      </c>
      <c r="K10" s="33">
        <f>G10</f>
        <v>0.1</v>
      </c>
      <c r="L10" s="33"/>
      <c r="M10" s="40">
        <f>C10</f>
        <v>1</v>
      </c>
      <c r="N10" s="27" t="str">
        <f>"-year discount factor"</f>
        <v>-year discount factor</v>
      </c>
      <c r="O10" s="39">
        <f>(1+K10)^(-C10)</f>
        <v>0.90909090909090906</v>
      </c>
      <c r="P10" s="26"/>
      <c r="Q10" s="26">
        <f t="shared" ref="Q10:Q33" si="1">C10</f>
        <v>1</v>
      </c>
      <c r="R10" s="26" t="str">
        <f>"-year v"</f>
        <v>-year v</v>
      </c>
      <c r="S10" s="26">
        <f t="shared" ref="S10:S33" si="2">C11</f>
        <v>2</v>
      </c>
      <c r="T10" s="26" t="str">
        <f>"-year forward-forward yield"</f>
        <v>-year forward-forward yield</v>
      </c>
      <c r="U10" s="33">
        <f>IF(K11="","",((1+K11)^C11/(1+K10)^C10)-1)</f>
        <v>0.11054621553358701</v>
      </c>
      <c r="V10" s="20"/>
    </row>
    <row r="11" spans="1:22" x14ac:dyDescent="0.25">
      <c r="B11" s="13"/>
      <c r="C11" s="23">
        <v>2</v>
      </c>
      <c r="D11" s="24" t="str">
        <f t="shared" ref="D11:D34" si="3">"-year bond price"</f>
        <v>-year bond price</v>
      </c>
      <c r="E11" s="56">
        <v>97.409000000000006</v>
      </c>
      <c r="F11" s="53" t="s">
        <v>8</v>
      </c>
      <c r="G11" s="1">
        <v>0.09</v>
      </c>
      <c r="H11" s="25" t="s">
        <v>3</v>
      </c>
      <c r="I11" s="26">
        <f t="shared" si="0"/>
        <v>2</v>
      </c>
      <c r="J11" s="27" t="str">
        <f t="shared" ref="J11:J34" si="4">"-year zero-coupon yield"</f>
        <v>-year zero-coupon yield</v>
      </c>
      <c r="K11" s="33">
        <f>IF(OR(ISBLANK(G11),ISBLANK(E11),,K10=""),"",((1+G11)/(E11/100-G11*SUM(O$10:O10)))^(1/C11)-1)</f>
        <v>0.10526052905500327</v>
      </c>
      <c r="L11" s="33"/>
      <c r="M11" s="40">
        <f t="shared" ref="M11:M34" si="5">C11</f>
        <v>2</v>
      </c>
      <c r="N11" s="27" t="str">
        <f t="shared" ref="N11:N34" si="6">"-year discount factor"</f>
        <v>-year discount factor</v>
      </c>
      <c r="O11" s="39">
        <f>IF(OR(ISBLANK(G11),ISBLANK(E11),,K10=""),"",(1+K11)^(-C11))</f>
        <v>0.81859799833194313</v>
      </c>
      <c r="P11" s="26"/>
      <c r="Q11" s="26">
        <f t="shared" si="1"/>
        <v>2</v>
      </c>
      <c r="R11" s="26" t="str">
        <f t="shared" ref="R11:R34" si="7">"-year v"</f>
        <v>-year v</v>
      </c>
      <c r="S11" s="26">
        <f t="shared" si="2"/>
        <v>3</v>
      </c>
      <c r="T11" s="26" t="str">
        <f t="shared" ref="T11:T34" si="8">"-year forward-forward yield"</f>
        <v>-year forward-forward yield</v>
      </c>
      <c r="U11" s="33">
        <f>IF(K12="","",((1+K12)^C12/(1+K11)^C11)-1)</f>
        <v>0.12184197610546832</v>
      </c>
      <c r="V11" s="20"/>
    </row>
    <row r="12" spans="1:22" x14ac:dyDescent="0.25">
      <c r="B12" s="13"/>
      <c r="C12" s="23">
        <v>3</v>
      </c>
      <c r="D12" s="24" t="str">
        <f t="shared" si="3"/>
        <v>-year bond price</v>
      </c>
      <c r="E12" s="56">
        <v>85.256</v>
      </c>
      <c r="F12" s="53" t="s">
        <v>8</v>
      </c>
      <c r="G12" s="1">
        <v>0.05</v>
      </c>
      <c r="H12" s="25"/>
      <c r="I12" s="26">
        <f t="shared" si="0"/>
        <v>3</v>
      </c>
      <c r="J12" s="27" t="str">
        <f t="shared" si="4"/>
        <v>-year zero-coupon yield</v>
      </c>
      <c r="K12" s="33">
        <f>IF(OR(ISBLANK(G12),ISBLANK(E12),,K11=""),"",((1+G12)/(E12/100-G12*SUM(O$10:O11)))^(1/C12)-1)</f>
        <v>0.11076026618367685</v>
      </c>
      <c r="L12" s="33"/>
      <c r="M12" s="40">
        <f t="shared" si="5"/>
        <v>3</v>
      </c>
      <c r="N12" s="27" t="str">
        <f t="shared" si="6"/>
        <v>-year discount factor</v>
      </c>
      <c r="O12" s="39">
        <f t="shared" ref="O12:O34" si="9">IF(OR(ISBLANK(G12),ISBLANK(E12),,K11=""),"",(1+K12)^(-C12))</f>
        <v>0.72969100440843537</v>
      </c>
      <c r="P12" s="26"/>
      <c r="Q12" s="26">
        <f t="shared" si="1"/>
        <v>3</v>
      </c>
      <c r="R12" s="26" t="str">
        <f t="shared" si="7"/>
        <v>-year v</v>
      </c>
      <c r="S12" s="26">
        <f t="shared" si="2"/>
        <v>4</v>
      </c>
      <c r="T12" s="26" t="str">
        <f t="shared" si="8"/>
        <v>-year forward-forward yield</v>
      </c>
      <c r="U12" s="33">
        <f>IF(K13="","",((1+K13)^C13/(1+K12)^C12)-1)</f>
        <v>0.13410376386803202</v>
      </c>
      <c r="V12" s="20"/>
    </row>
    <row r="13" spans="1:22" x14ac:dyDescent="0.25">
      <c r="B13" s="13"/>
      <c r="C13" s="23">
        <v>4</v>
      </c>
      <c r="D13" s="24" t="str">
        <f t="shared" si="3"/>
        <v>-year bond price</v>
      </c>
      <c r="E13" s="56">
        <v>104.651</v>
      </c>
      <c r="F13" s="53" t="s">
        <v>8</v>
      </c>
      <c r="G13" s="1">
        <v>0.13</v>
      </c>
      <c r="H13" s="25"/>
      <c r="I13" s="26">
        <f t="shared" si="0"/>
        <v>4</v>
      </c>
      <c r="J13" s="27" t="str">
        <f t="shared" si="4"/>
        <v>-year zero-coupon yield</v>
      </c>
      <c r="K13" s="33">
        <f>IF(OR(ISBLANK(G13),ISBLANK(E13),,K12=""),"",((1+G13)/(E13/100-G13*SUM(O$10:O12)))^(1/C13)-1)</f>
        <v>0.11655070435750314</v>
      </c>
      <c r="L13" s="33"/>
      <c r="M13" s="40">
        <f t="shared" ref="M13:M34" si="10">C13</f>
        <v>4</v>
      </c>
      <c r="N13" s="27" t="str">
        <f t="shared" si="6"/>
        <v>-year discount factor</v>
      </c>
      <c r="O13" s="39">
        <f t="shared" ref="O13:O34" si="11">IF(OR(ISBLANK(G13),ISBLANK(E13),,K12=""),"",(1+K13)^(-C13))</f>
        <v>0.64340762076277236</v>
      </c>
      <c r="P13" s="26"/>
      <c r="Q13" s="26">
        <f t="shared" ref="Q13:Q34" si="12">C13</f>
        <v>4</v>
      </c>
      <c r="R13" s="26" t="str">
        <f t="shared" si="7"/>
        <v>-year v</v>
      </c>
      <c r="S13" s="26">
        <f t="shared" ref="S13:S34" si="13">C14</f>
        <v>5</v>
      </c>
      <c r="T13" s="26" t="str">
        <f t="shared" si="8"/>
        <v>-year forward-forward yield</v>
      </c>
      <c r="U13" s="33" t="str">
        <f t="shared" ref="U13:U34" si="14">IF(K14="","",((1+K14)^C14/(1+K13)^C13)-1)</f>
        <v/>
      </c>
      <c r="V13" s="20"/>
    </row>
    <row r="14" spans="1:22" x14ac:dyDescent="0.25">
      <c r="B14" s="13"/>
      <c r="C14" s="23">
        <v>5</v>
      </c>
      <c r="D14" s="24" t="str">
        <f t="shared" si="3"/>
        <v>-year bond price</v>
      </c>
      <c r="E14" s="56"/>
      <c r="F14" s="53" t="s">
        <v>8</v>
      </c>
      <c r="G14" s="1"/>
      <c r="H14" s="25"/>
      <c r="I14" s="26">
        <f t="shared" si="0"/>
        <v>5</v>
      </c>
      <c r="J14" s="27" t="str">
        <f t="shared" si="4"/>
        <v>-year zero-coupon yield</v>
      </c>
      <c r="K14" s="33" t="str">
        <f>IF(OR(ISBLANK(G14),ISBLANK(E14),,K13=""),"",((1+G14)/(E14/100-G14*SUM(O$10:O13)))^(1/C14)-1)</f>
        <v/>
      </c>
      <c r="L14" s="33"/>
      <c r="M14" s="40">
        <f t="shared" si="10"/>
        <v>5</v>
      </c>
      <c r="N14" s="27" t="str">
        <f t="shared" si="6"/>
        <v>-year discount factor</v>
      </c>
      <c r="O14" s="39" t="str">
        <f t="shared" si="11"/>
        <v/>
      </c>
      <c r="P14" s="26"/>
      <c r="Q14" s="26">
        <f t="shared" si="12"/>
        <v>5</v>
      </c>
      <c r="R14" s="26" t="str">
        <f t="shared" si="7"/>
        <v>-year v</v>
      </c>
      <c r="S14" s="26">
        <f t="shared" si="13"/>
        <v>6</v>
      </c>
      <c r="T14" s="26" t="str">
        <f t="shared" si="8"/>
        <v>-year forward-forward yield</v>
      </c>
      <c r="U14" s="33" t="str">
        <f t="shared" si="14"/>
        <v/>
      </c>
      <c r="V14" s="20"/>
    </row>
    <row r="15" spans="1:22" x14ac:dyDescent="0.25">
      <c r="B15" s="13"/>
      <c r="C15" s="23">
        <v>6</v>
      </c>
      <c r="D15" s="24" t="str">
        <f t="shared" si="3"/>
        <v>-year bond price</v>
      </c>
      <c r="E15" s="56"/>
      <c r="F15" s="53" t="s">
        <v>8</v>
      </c>
      <c r="G15" s="1"/>
      <c r="H15" s="25"/>
      <c r="I15" s="26">
        <f t="shared" si="0"/>
        <v>6</v>
      </c>
      <c r="J15" s="27" t="str">
        <f t="shared" si="4"/>
        <v>-year zero-coupon yield</v>
      </c>
      <c r="K15" s="33" t="str">
        <f>IF(OR(ISBLANK(G15),ISBLANK(E15),,K14=""),"",((1+G15)/(E15/100-G15*SUM(O$10:O14)))^(1/C15)-1)</f>
        <v/>
      </c>
      <c r="L15" s="33"/>
      <c r="M15" s="40">
        <f t="shared" si="10"/>
        <v>6</v>
      </c>
      <c r="N15" s="27" t="str">
        <f t="shared" si="6"/>
        <v>-year discount factor</v>
      </c>
      <c r="O15" s="39" t="str">
        <f t="shared" si="11"/>
        <v/>
      </c>
      <c r="P15" s="26"/>
      <c r="Q15" s="26">
        <f t="shared" si="12"/>
        <v>6</v>
      </c>
      <c r="R15" s="26" t="str">
        <f t="shared" si="7"/>
        <v>-year v</v>
      </c>
      <c r="S15" s="26">
        <f t="shared" si="13"/>
        <v>7</v>
      </c>
      <c r="T15" s="26" t="str">
        <f t="shared" si="8"/>
        <v>-year forward-forward yield</v>
      </c>
      <c r="U15" s="33" t="str">
        <f t="shared" si="14"/>
        <v/>
      </c>
      <c r="V15" s="20"/>
    </row>
    <row r="16" spans="1:22" x14ac:dyDescent="0.25">
      <c r="B16" s="13"/>
      <c r="C16" s="23">
        <v>7</v>
      </c>
      <c r="D16" s="24" t="str">
        <f t="shared" si="3"/>
        <v>-year bond price</v>
      </c>
      <c r="E16" s="56"/>
      <c r="F16" s="53" t="s">
        <v>8</v>
      </c>
      <c r="G16" s="1"/>
      <c r="H16" s="25"/>
      <c r="I16" s="26">
        <f t="shared" si="0"/>
        <v>7</v>
      </c>
      <c r="J16" s="27" t="str">
        <f t="shared" si="4"/>
        <v>-year zero-coupon yield</v>
      </c>
      <c r="K16" s="33" t="str">
        <f>IF(OR(ISBLANK(G16),ISBLANK(E16),,K15=""),"",((1+G16)/(E16/100-G16*SUM(O$10:O15)))^(1/C16)-1)</f>
        <v/>
      </c>
      <c r="L16" s="33"/>
      <c r="M16" s="40">
        <f t="shared" si="10"/>
        <v>7</v>
      </c>
      <c r="N16" s="27" t="str">
        <f t="shared" si="6"/>
        <v>-year discount factor</v>
      </c>
      <c r="O16" s="39" t="str">
        <f t="shared" si="11"/>
        <v/>
      </c>
      <c r="P16" s="26"/>
      <c r="Q16" s="26">
        <f t="shared" si="12"/>
        <v>7</v>
      </c>
      <c r="R16" s="26" t="str">
        <f t="shared" si="7"/>
        <v>-year v</v>
      </c>
      <c r="S16" s="26">
        <f t="shared" si="13"/>
        <v>8</v>
      </c>
      <c r="T16" s="26" t="str">
        <f t="shared" si="8"/>
        <v>-year forward-forward yield</v>
      </c>
      <c r="U16" s="33" t="str">
        <f t="shared" si="14"/>
        <v/>
      </c>
      <c r="V16" s="20"/>
    </row>
    <row r="17" spans="2:22" x14ac:dyDescent="0.25">
      <c r="B17" s="13"/>
      <c r="C17" s="23">
        <v>8</v>
      </c>
      <c r="D17" s="24" t="str">
        <f t="shared" si="3"/>
        <v>-year bond price</v>
      </c>
      <c r="E17" s="56"/>
      <c r="F17" s="53" t="s">
        <v>8</v>
      </c>
      <c r="G17" s="1"/>
      <c r="H17" s="25"/>
      <c r="I17" s="26">
        <f t="shared" si="0"/>
        <v>8</v>
      </c>
      <c r="J17" s="27" t="str">
        <f t="shared" si="4"/>
        <v>-year zero-coupon yield</v>
      </c>
      <c r="K17" s="33" t="str">
        <f>IF(OR(ISBLANK(G17),ISBLANK(E17),,K16=""),"",((1+G17)/(E17/100-G17*SUM(O$10:O16)))^(1/C17)-1)</f>
        <v/>
      </c>
      <c r="L17" s="33"/>
      <c r="M17" s="40">
        <f t="shared" si="10"/>
        <v>8</v>
      </c>
      <c r="N17" s="27" t="str">
        <f t="shared" si="6"/>
        <v>-year discount factor</v>
      </c>
      <c r="O17" s="39" t="str">
        <f t="shared" si="11"/>
        <v/>
      </c>
      <c r="P17" s="26"/>
      <c r="Q17" s="26">
        <f t="shared" si="12"/>
        <v>8</v>
      </c>
      <c r="R17" s="26" t="str">
        <f t="shared" si="7"/>
        <v>-year v</v>
      </c>
      <c r="S17" s="26">
        <f t="shared" si="13"/>
        <v>9</v>
      </c>
      <c r="T17" s="26" t="str">
        <f t="shared" si="8"/>
        <v>-year forward-forward yield</v>
      </c>
      <c r="U17" s="33" t="str">
        <f t="shared" si="14"/>
        <v/>
      </c>
      <c r="V17" s="20"/>
    </row>
    <row r="18" spans="2:22" x14ac:dyDescent="0.25">
      <c r="B18" s="13"/>
      <c r="C18" s="23">
        <v>9</v>
      </c>
      <c r="D18" s="24" t="str">
        <f t="shared" si="3"/>
        <v>-year bond price</v>
      </c>
      <c r="E18" s="56"/>
      <c r="F18" s="53" t="s">
        <v>8</v>
      </c>
      <c r="G18" s="1"/>
      <c r="H18" s="25"/>
      <c r="I18" s="26">
        <f t="shared" si="0"/>
        <v>9</v>
      </c>
      <c r="J18" s="27" t="str">
        <f t="shared" si="4"/>
        <v>-year zero-coupon yield</v>
      </c>
      <c r="K18" s="33" t="str">
        <f>IF(OR(ISBLANK(G18),ISBLANK(E18),,K17=""),"",((1+G18)/(E18/100-G18*SUM(O$10:O17)))^(1/C18)-1)</f>
        <v/>
      </c>
      <c r="L18" s="33"/>
      <c r="M18" s="40">
        <f t="shared" si="10"/>
        <v>9</v>
      </c>
      <c r="N18" s="27" t="str">
        <f t="shared" si="6"/>
        <v>-year discount factor</v>
      </c>
      <c r="O18" s="39" t="str">
        <f t="shared" si="11"/>
        <v/>
      </c>
      <c r="P18" s="26"/>
      <c r="Q18" s="26">
        <f t="shared" si="12"/>
        <v>9</v>
      </c>
      <c r="R18" s="26" t="str">
        <f t="shared" si="7"/>
        <v>-year v</v>
      </c>
      <c r="S18" s="26">
        <f t="shared" si="13"/>
        <v>10</v>
      </c>
      <c r="T18" s="26" t="str">
        <f t="shared" si="8"/>
        <v>-year forward-forward yield</v>
      </c>
      <c r="U18" s="33" t="str">
        <f t="shared" si="14"/>
        <v/>
      </c>
      <c r="V18" s="20"/>
    </row>
    <row r="19" spans="2:22" x14ac:dyDescent="0.25">
      <c r="B19" s="13"/>
      <c r="C19" s="23">
        <v>10</v>
      </c>
      <c r="D19" s="24" t="str">
        <f t="shared" si="3"/>
        <v>-year bond price</v>
      </c>
      <c r="E19" s="56"/>
      <c r="F19" s="53" t="s">
        <v>8</v>
      </c>
      <c r="G19" s="1"/>
      <c r="H19" s="25"/>
      <c r="I19" s="26">
        <f t="shared" si="0"/>
        <v>10</v>
      </c>
      <c r="J19" s="27" t="str">
        <f t="shared" si="4"/>
        <v>-year zero-coupon yield</v>
      </c>
      <c r="K19" s="33" t="str">
        <f>IF(OR(ISBLANK(G19),ISBLANK(E19),,K18=""),"",((1+G19)/(E19/100-G19*SUM(O$10:O18)))^(1/C19)-1)</f>
        <v/>
      </c>
      <c r="L19" s="33"/>
      <c r="M19" s="40">
        <f t="shared" si="10"/>
        <v>10</v>
      </c>
      <c r="N19" s="27" t="str">
        <f t="shared" si="6"/>
        <v>-year discount factor</v>
      </c>
      <c r="O19" s="39" t="str">
        <f t="shared" si="11"/>
        <v/>
      </c>
      <c r="P19" s="26"/>
      <c r="Q19" s="26">
        <f t="shared" si="12"/>
        <v>10</v>
      </c>
      <c r="R19" s="26" t="str">
        <f t="shared" si="7"/>
        <v>-year v</v>
      </c>
      <c r="S19" s="26">
        <f t="shared" si="13"/>
        <v>11</v>
      </c>
      <c r="T19" s="26" t="str">
        <f t="shared" si="8"/>
        <v>-year forward-forward yield</v>
      </c>
      <c r="U19" s="33" t="str">
        <f t="shared" si="14"/>
        <v/>
      </c>
      <c r="V19" s="20"/>
    </row>
    <row r="20" spans="2:22" x14ac:dyDescent="0.25">
      <c r="B20" s="13"/>
      <c r="C20" s="23">
        <v>11</v>
      </c>
      <c r="D20" s="24" t="str">
        <f t="shared" si="3"/>
        <v>-year bond price</v>
      </c>
      <c r="E20" s="56"/>
      <c r="F20" s="53" t="s">
        <v>8</v>
      </c>
      <c r="G20" s="1"/>
      <c r="H20" s="25"/>
      <c r="I20" s="26">
        <f t="shared" si="0"/>
        <v>11</v>
      </c>
      <c r="J20" s="27" t="str">
        <f t="shared" si="4"/>
        <v>-year zero-coupon yield</v>
      </c>
      <c r="K20" s="33" t="str">
        <f>IF(OR(ISBLANK(G20),ISBLANK(E20),,K19=""),"",((1+G20)/(E20/100-G20*SUM(O$10:O19)))^(1/C20)-1)</f>
        <v/>
      </c>
      <c r="L20" s="33"/>
      <c r="M20" s="40">
        <f t="shared" si="10"/>
        <v>11</v>
      </c>
      <c r="N20" s="27" t="str">
        <f t="shared" si="6"/>
        <v>-year discount factor</v>
      </c>
      <c r="O20" s="39" t="str">
        <f t="shared" si="11"/>
        <v/>
      </c>
      <c r="P20" s="26"/>
      <c r="Q20" s="26">
        <f t="shared" si="12"/>
        <v>11</v>
      </c>
      <c r="R20" s="26" t="str">
        <f t="shared" si="7"/>
        <v>-year v</v>
      </c>
      <c r="S20" s="26">
        <f t="shared" si="13"/>
        <v>12</v>
      </c>
      <c r="T20" s="26" t="str">
        <f t="shared" si="8"/>
        <v>-year forward-forward yield</v>
      </c>
      <c r="U20" s="33" t="str">
        <f t="shared" si="14"/>
        <v/>
      </c>
      <c r="V20" s="20"/>
    </row>
    <row r="21" spans="2:22" x14ac:dyDescent="0.25">
      <c r="B21" s="13"/>
      <c r="C21" s="23">
        <v>12</v>
      </c>
      <c r="D21" s="24" t="str">
        <f t="shared" si="3"/>
        <v>-year bond price</v>
      </c>
      <c r="E21" s="56"/>
      <c r="F21" s="53" t="s">
        <v>8</v>
      </c>
      <c r="G21" s="1"/>
      <c r="H21" s="25"/>
      <c r="I21" s="26">
        <f t="shared" si="0"/>
        <v>12</v>
      </c>
      <c r="J21" s="27" t="str">
        <f t="shared" si="4"/>
        <v>-year zero-coupon yield</v>
      </c>
      <c r="K21" s="33" t="str">
        <f>IF(OR(ISBLANK(G21),ISBLANK(E21),,K20=""),"",((1+G21)/(E21/100-G21*SUM(O$10:O20)))^(1/C21)-1)</f>
        <v/>
      </c>
      <c r="L21" s="33"/>
      <c r="M21" s="40">
        <f t="shared" si="10"/>
        <v>12</v>
      </c>
      <c r="N21" s="27" t="str">
        <f t="shared" si="6"/>
        <v>-year discount factor</v>
      </c>
      <c r="O21" s="39" t="str">
        <f t="shared" si="11"/>
        <v/>
      </c>
      <c r="P21" s="26"/>
      <c r="Q21" s="26">
        <f t="shared" si="12"/>
        <v>12</v>
      </c>
      <c r="R21" s="26" t="str">
        <f t="shared" si="7"/>
        <v>-year v</v>
      </c>
      <c r="S21" s="26">
        <f t="shared" si="13"/>
        <v>13</v>
      </c>
      <c r="T21" s="26" t="str">
        <f t="shared" si="8"/>
        <v>-year forward-forward yield</v>
      </c>
      <c r="U21" s="33" t="str">
        <f t="shared" si="14"/>
        <v/>
      </c>
      <c r="V21" s="20"/>
    </row>
    <row r="22" spans="2:22" x14ac:dyDescent="0.25">
      <c r="B22" s="13"/>
      <c r="C22" s="23">
        <v>13</v>
      </c>
      <c r="D22" s="24" t="str">
        <f t="shared" si="3"/>
        <v>-year bond price</v>
      </c>
      <c r="E22" s="56"/>
      <c r="F22" s="53" t="s">
        <v>8</v>
      </c>
      <c r="G22" s="1"/>
      <c r="H22" s="25"/>
      <c r="I22" s="26">
        <f t="shared" si="0"/>
        <v>13</v>
      </c>
      <c r="J22" s="27" t="str">
        <f t="shared" si="4"/>
        <v>-year zero-coupon yield</v>
      </c>
      <c r="K22" s="33" t="str">
        <f>IF(OR(ISBLANK(G22),ISBLANK(E22),,K21=""),"",((1+G22)/(E22/100-G22*SUM(O$10:O21)))^(1/C22)-1)</f>
        <v/>
      </c>
      <c r="L22" s="33"/>
      <c r="M22" s="40">
        <f t="shared" si="10"/>
        <v>13</v>
      </c>
      <c r="N22" s="27" t="str">
        <f t="shared" si="6"/>
        <v>-year discount factor</v>
      </c>
      <c r="O22" s="39" t="str">
        <f t="shared" si="11"/>
        <v/>
      </c>
      <c r="P22" s="26"/>
      <c r="Q22" s="26">
        <f t="shared" si="12"/>
        <v>13</v>
      </c>
      <c r="R22" s="26" t="str">
        <f t="shared" si="7"/>
        <v>-year v</v>
      </c>
      <c r="S22" s="26">
        <f t="shared" si="13"/>
        <v>14</v>
      </c>
      <c r="T22" s="26" t="str">
        <f t="shared" si="8"/>
        <v>-year forward-forward yield</v>
      </c>
      <c r="U22" s="33" t="str">
        <f t="shared" si="14"/>
        <v/>
      </c>
      <c r="V22" s="20"/>
    </row>
    <row r="23" spans="2:22" x14ac:dyDescent="0.25">
      <c r="B23" s="13"/>
      <c r="C23" s="23">
        <v>14</v>
      </c>
      <c r="D23" s="24" t="str">
        <f t="shared" si="3"/>
        <v>-year bond price</v>
      </c>
      <c r="E23" s="56"/>
      <c r="F23" s="53" t="s">
        <v>8</v>
      </c>
      <c r="G23" s="1"/>
      <c r="H23" s="25"/>
      <c r="I23" s="26">
        <f t="shared" si="0"/>
        <v>14</v>
      </c>
      <c r="J23" s="27" t="str">
        <f t="shared" si="4"/>
        <v>-year zero-coupon yield</v>
      </c>
      <c r="K23" s="33" t="str">
        <f>IF(OR(ISBLANK(G23),ISBLANK(E23),,K22=""),"",((1+G23)/(E23/100-G23*SUM(O$10:O22)))^(1/C23)-1)</f>
        <v/>
      </c>
      <c r="L23" s="33"/>
      <c r="M23" s="40">
        <f t="shared" si="10"/>
        <v>14</v>
      </c>
      <c r="N23" s="27" t="str">
        <f t="shared" si="6"/>
        <v>-year discount factor</v>
      </c>
      <c r="O23" s="39" t="str">
        <f t="shared" si="11"/>
        <v/>
      </c>
      <c r="P23" s="26"/>
      <c r="Q23" s="26">
        <f t="shared" si="12"/>
        <v>14</v>
      </c>
      <c r="R23" s="26" t="str">
        <f t="shared" si="7"/>
        <v>-year v</v>
      </c>
      <c r="S23" s="26">
        <f t="shared" si="13"/>
        <v>15</v>
      </c>
      <c r="T23" s="26" t="str">
        <f t="shared" si="8"/>
        <v>-year forward-forward yield</v>
      </c>
      <c r="U23" s="33" t="str">
        <f t="shared" si="14"/>
        <v/>
      </c>
      <c r="V23" s="20"/>
    </row>
    <row r="24" spans="2:22" x14ac:dyDescent="0.25">
      <c r="B24" s="13"/>
      <c r="C24" s="23">
        <v>15</v>
      </c>
      <c r="D24" s="24" t="str">
        <f t="shared" si="3"/>
        <v>-year bond price</v>
      </c>
      <c r="E24" s="56"/>
      <c r="F24" s="53" t="s">
        <v>8</v>
      </c>
      <c r="G24" s="1"/>
      <c r="H24" s="25"/>
      <c r="I24" s="26">
        <f t="shared" si="0"/>
        <v>15</v>
      </c>
      <c r="J24" s="27" t="str">
        <f t="shared" si="4"/>
        <v>-year zero-coupon yield</v>
      </c>
      <c r="K24" s="33" t="str">
        <f>IF(OR(ISBLANK(G24),ISBLANK(E24),,K23=""),"",((1+G24)/(E24/100-G24*SUM(O$10:O23)))^(1/C24)-1)</f>
        <v/>
      </c>
      <c r="L24" s="33"/>
      <c r="M24" s="40">
        <f t="shared" si="10"/>
        <v>15</v>
      </c>
      <c r="N24" s="27" t="str">
        <f t="shared" si="6"/>
        <v>-year discount factor</v>
      </c>
      <c r="O24" s="39" t="str">
        <f t="shared" si="11"/>
        <v/>
      </c>
      <c r="P24" s="26"/>
      <c r="Q24" s="26">
        <f t="shared" si="12"/>
        <v>15</v>
      </c>
      <c r="R24" s="26" t="str">
        <f t="shared" si="7"/>
        <v>-year v</v>
      </c>
      <c r="S24" s="26">
        <f t="shared" si="13"/>
        <v>16</v>
      </c>
      <c r="T24" s="26" t="str">
        <f t="shared" si="8"/>
        <v>-year forward-forward yield</v>
      </c>
      <c r="U24" s="33" t="str">
        <f t="shared" si="14"/>
        <v/>
      </c>
      <c r="V24" s="20"/>
    </row>
    <row r="25" spans="2:22" x14ac:dyDescent="0.25">
      <c r="B25" s="13"/>
      <c r="C25" s="23">
        <v>16</v>
      </c>
      <c r="D25" s="24" t="str">
        <f t="shared" si="3"/>
        <v>-year bond price</v>
      </c>
      <c r="E25" s="56"/>
      <c r="F25" s="53" t="s">
        <v>8</v>
      </c>
      <c r="G25" s="1"/>
      <c r="H25" s="25"/>
      <c r="I25" s="26">
        <f t="shared" si="0"/>
        <v>16</v>
      </c>
      <c r="J25" s="27" t="str">
        <f t="shared" si="4"/>
        <v>-year zero-coupon yield</v>
      </c>
      <c r="K25" s="33" t="str">
        <f>IF(OR(ISBLANK(G25),ISBLANK(E25),,K24=""),"",((1+G25)/(E25/100-G25*SUM(O$10:O24)))^(1/C25)-1)</f>
        <v/>
      </c>
      <c r="L25" s="33"/>
      <c r="M25" s="40">
        <f t="shared" si="10"/>
        <v>16</v>
      </c>
      <c r="N25" s="27" t="str">
        <f t="shared" si="6"/>
        <v>-year discount factor</v>
      </c>
      <c r="O25" s="39" t="str">
        <f t="shared" si="11"/>
        <v/>
      </c>
      <c r="P25" s="26"/>
      <c r="Q25" s="26">
        <f t="shared" si="12"/>
        <v>16</v>
      </c>
      <c r="R25" s="26" t="str">
        <f t="shared" si="7"/>
        <v>-year v</v>
      </c>
      <c r="S25" s="26">
        <f t="shared" si="13"/>
        <v>17</v>
      </c>
      <c r="T25" s="26" t="str">
        <f t="shared" si="8"/>
        <v>-year forward-forward yield</v>
      </c>
      <c r="U25" s="33" t="str">
        <f t="shared" si="14"/>
        <v/>
      </c>
      <c r="V25" s="20"/>
    </row>
    <row r="26" spans="2:22" x14ac:dyDescent="0.25">
      <c r="B26" s="13"/>
      <c r="C26" s="23">
        <v>17</v>
      </c>
      <c r="D26" s="24" t="str">
        <f t="shared" si="3"/>
        <v>-year bond price</v>
      </c>
      <c r="E26" s="56"/>
      <c r="F26" s="53" t="s">
        <v>8</v>
      </c>
      <c r="G26" s="1"/>
      <c r="H26" s="25"/>
      <c r="I26" s="26">
        <f t="shared" si="0"/>
        <v>17</v>
      </c>
      <c r="J26" s="27" t="str">
        <f t="shared" si="4"/>
        <v>-year zero-coupon yield</v>
      </c>
      <c r="K26" s="33" t="str">
        <f>IF(OR(ISBLANK(G26),ISBLANK(E26),,K25=""),"",((1+G26)/(E26/100-G26*SUM(O$10:O25)))^(1/C26)-1)</f>
        <v/>
      </c>
      <c r="L26" s="33"/>
      <c r="M26" s="40">
        <f t="shared" si="10"/>
        <v>17</v>
      </c>
      <c r="N26" s="27" t="str">
        <f t="shared" si="6"/>
        <v>-year discount factor</v>
      </c>
      <c r="O26" s="39" t="str">
        <f t="shared" si="11"/>
        <v/>
      </c>
      <c r="P26" s="26"/>
      <c r="Q26" s="26">
        <f t="shared" si="12"/>
        <v>17</v>
      </c>
      <c r="R26" s="26" t="str">
        <f t="shared" si="7"/>
        <v>-year v</v>
      </c>
      <c r="S26" s="26">
        <f t="shared" si="13"/>
        <v>18</v>
      </c>
      <c r="T26" s="26" t="str">
        <f t="shared" si="8"/>
        <v>-year forward-forward yield</v>
      </c>
      <c r="U26" s="33" t="str">
        <f t="shared" si="14"/>
        <v/>
      </c>
      <c r="V26" s="20"/>
    </row>
    <row r="27" spans="2:22" x14ac:dyDescent="0.25">
      <c r="B27" s="13"/>
      <c r="C27" s="23">
        <v>18</v>
      </c>
      <c r="D27" s="24" t="str">
        <f t="shared" si="3"/>
        <v>-year bond price</v>
      </c>
      <c r="E27" s="56"/>
      <c r="F27" s="53" t="s">
        <v>8</v>
      </c>
      <c r="G27" s="1"/>
      <c r="H27" s="25"/>
      <c r="I27" s="26">
        <f t="shared" si="0"/>
        <v>18</v>
      </c>
      <c r="J27" s="27" t="str">
        <f t="shared" si="4"/>
        <v>-year zero-coupon yield</v>
      </c>
      <c r="K27" s="33" t="str">
        <f>IF(OR(ISBLANK(G27),ISBLANK(E27),,K26=""),"",((1+G27)/(E27/100-G27*SUM(O$10:O26)))^(1/C27)-1)</f>
        <v/>
      </c>
      <c r="L27" s="33"/>
      <c r="M27" s="40">
        <f t="shared" si="10"/>
        <v>18</v>
      </c>
      <c r="N27" s="27" t="str">
        <f t="shared" si="6"/>
        <v>-year discount factor</v>
      </c>
      <c r="O27" s="39" t="str">
        <f t="shared" si="11"/>
        <v/>
      </c>
      <c r="P27" s="26"/>
      <c r="Q27" s="26">
        <f t="shared" si="12"/>
        <v>18</v>
      </c>
      <c r="R27" s="26" t="str">
        <f t="shared" si="7"/>
        <v>-year v</v>
      </c>
      <c r="S27" s="26">
        <f t="shared" si="13"/>
        <v>19</v>
      </c>
      <c r="T27" s="26" t="str">
        <f t="shared" si="8"/>
        <v>-year forward-forward yield</v>
      </c>
      <c r="U27" s="33" t="str">
        <f t="shared" si="14"/>
        <v/>
      </c>
      <c r="V27" s="20"/>
    </row>
    <row r="28" spans="2:22" x14ac:dyDescent="0.25">
      <c r="B28" s="13"/>
      <c r="C28" s="23">
        <v>19</v>
      </c>
      <c r="D28" s="24" t="str">
        <f t="shared" si="3"/>
        <v>-year bond price</v>
      </c>
      <c r="E28" s="56"/>
      <c r="F28" s="53" t="s">
        <v>8</v>
      </c>
      <c r="G28" s="1"/>
      <c r="H28" s="25"/>
      <c r="I28" s="26">
        <f t="shared" si="0"/>
        <v>19</v>
      </c>
      <c r="J28" s="27" t="str">
        <f t="shared" si="4"/>
        <v>-year zero-coupon yield</v>
      </c>
      <c r="K28" s="33" t="str">
        <f>IF(OR(ISBLANK(G28),ISBLANK(E28),,K27=""),"",((1+G28)/(E28/100-G28*SUM(O$10:O27)))^(1/C28)-1)</f>
        <v/>
      </c>
      <c r="L28" s="33"/>
      <c r="M28" s="40">
        <f t="shared" si="10"/>
        <v>19</v>
      </c>
      <c r="N28" s="27" t="str">
        <f t="shared" si="6"/>
        <v>-year discount factor</v>
      </c>
      <c r="O28" s="39" t="str">
        <f t="shared" si="11"/>
        <v/>
      </c>
      <c r="P28" s="26"/>
      <c r="Q28" s="26">
        <f t="shared" si="12"/>
        <v>19</v>
      </c>
      <c r="R28" s="26" t="str">
        <f t="shared" si="7"/>
        <v>-year v</v>
      </c>
      <c r="S28" s="26">
        <f t="shared" si="13"/>
        <v>20</v>
      </c>
      <c r="T28" s="26" t="str">
        <f t="shared" si="8"/>
        <v>-year forward-forward yield</v>
      </c>
      <c r="U28" s="33" t="str">
        <f t="shared" si="14"/>
        <v/>
      </c>
      <c r="V28" s="20"/>
    </row>
    <row r="29" spans="2:22" x14ac:dyDescent="0.25">
      <c r="B29" s="13"/>
      <c r="C29" s="23">
        <v>20</v>
      </c>
      <c r="D29" s="24" t="str">
        <f t="shared" si="3"/>
        <v>-year bond price</v>
      </c>
      <c r="E29" s="56"/>
      <c r="F29" s="53" t="s">
        <v>8</v>
      </c>
      <c r="G29" s="1"/>
      <c r="H29" s="25"/>
      <c r="I29" s="26">
        <f t="shared" si="0"/>
        <v>20</v>
      </c>
      <c r="J29" s="27" t="str">
        <f t="shared" si="4"/>
        <v>-year zero-coupon yield</v>
      </c>
      <c r="K29" s="33" t="str">
        <f>IF(OR(ISBLANK(G29),ISBLANK(E29),,K28=""),"",((1+G29)/(E29/100-G29*SUM(O$10:O28)))^(1/C29)-1)</f>
        <v/>
      </c>
      <c r="L29" s="33"/>
      <c r="M29" s="40">
        <f t="shared" si="10"/>
        <v>20</v>
      </c>
      <c r="N29" s="27" t="str">
        <f t="shared" si="6"/>
        <v>-year discount factor</v>
      </c>
      <c r="O29" s="39" t="str">
        <f t="shared" si="11"/>
        <v/>
      </c>
      <c r="P29" s="26"/>
      <c r="Q29" s="26">
        <f t="shared" si="12"/>
        <v>20</v>
      </c>
      <c r="R29" s="26" t="str">
        <f t="shared" si="7"/>
        <v>-year v</v>
      </c>
      <c r="S29" s="26">
        <f t="shared" si="13"/>
        <v>21</v>
      </c>
      <c r="T29" s="26" t="str">
        <f t="shared" si="8"/>
        <v>-year forward-forward yield</v>
      </c>
      <c r="U29" s="33" t="str">
        <f t="shared" si="14"/>
        <v/>
      </c>
      <c r="V29" s="20"/>
    </row>
    <row r="30" spans="2:22" x14ac:dyDescent="0.25">
      <c r="B30" s="13"/>
      <c r="C30" s="23">
        <v>21</v>
      </c>
      <c r="D30" s="24" t="str">
        <f t="shared" si="3"/>
        <v>-year bond price</v>
      </c>
      <c r="E30" s="56"/>
      <c r="F30" s="53" t="s">
        <v>8</v>
      </c>
      <c r="G30" s="1"/>
      <c r="H30" s="25"/>
      <c r="I30" s="26">
        <f t="shared" si="0"/>
        <v>21</v>
      </c>
      <c r="J30" s="27" t="str">
        <f t="shared" si="4"/>
        <v>-year zero-coupon yield</v>
      </c>
      <c r="K30" s="33" t="str">
        <f>IF(OR(ISBLANK(G30),ISBLANK(E30),,K29=""),"",((1+G30)/(E30/100-G30*SUM(O$10:O29)))^(1/C30)-1)</f>
        <v/>
      </c>
      <c r="L30" s="33"/>
      <c r="M30" s="40">
        <f t="shared" si="10"/>
        <v>21</v>
      </c>
      <c r="N30" s="27" t="str">
        <f t="shared" si="6"/>
        <v>-year discount factor</v>
      </c>
      <c r="O30" s="39" t="str">
        <f t="shared" si="11"/>
        <v/>
      </c>
      <c r="P30" s="26"/>
      <c r="Q30" s="26">
        <f t="shared" si="12"/>
        <v>21</v>
      </c>
      <c r="R30" s="26" t="str">
        <f t="shared" si="7"/>
        <v>-year v</v>
      </c>
      <c r="S30" s="26">
        <f t="shared" si="13"/>
        <v>22</v>
      </c>
      <c r="T30" s="26" t="str">
        <f t="shared" si="8"/>
        <v>-year forward-forward yield</v>
      </c>
      <c r="U30" s="33" t="str">
        <f t="shared" si="14"/>
        <v/>
      </c>
      <c r="V30" s="20"/>
    </row>
    <row r="31" spans="2:22" x14ac:dyDescent="0.25">
      <c r="B31" s="13"/>
      <c r="C31" s="23">
        <v>22</v>
      </c>
      <c r="D31" s="24" t="str">
        <f t="shared" si="3"/>
        <v>-year bond price</v>
      </c>
      <c r="E31" s="56"/>
      <c r="F31" s="53" t="s">
        <v>8</v>
      </c>
      <c r="G31" s="1"/>
      <c r="H31" s="25"/>
      <c r="I31" s="26">
        <f t="shared" si="0"/>
        <v>22</v>
      </c>
      <c r="J31" s="27" t="str">
        <f t="shared" si="4"/>
        <v>-year zero-coupon yield</v>
      </c>
      <c r="K31" s="33" t="str">
        <f>IF(OR(ISBLANK(G31),ISBLANK(E31),,K30=""),"",((1+G31)/(E31/100-G31*SUM(O$10:O30)))^(1/C31)-1)</f>
        <v/>
      </c>
      <c r="L31" s="33"/>
      <c r="M31" s="40">
        <f t="shared" si="10"/>
        <v>22</v>
      </c>
      <c r="N31" s="27" t="str">
        <f t="shared" si="6"/>
        <v>-year discount factor</v>
      </c>
      <c r="O31" s="39" t="str">
        <f t="shared" si="11"/>
        <v/>
      </c>
      <c r="P31" s="26"/>
      <c r="Q31" s="26">
        <f t="shared" si="12"/>
        <v>22</v>
      </c>
      <c r="R31" s="26" t="str">
        <f t="shared" si="7"/>
        <v>-year v</v>
      </c>
      <c r="S31" s="26">
        <f t="shared" si="13"/>
        <v>23</v>
      </c>
      <c r="T31" s="26" t="str">
        <f t="shared" si="8"/>
        <v>-year forward-forward yield</v>
      </c>
      <c r="U31" s="33" t="str">
        <f t="shared" si="14"/>
        <v/>
      </c>
      <c r="V31" s="20"/>
    </row>
    <row r="32" spans="2:22" x14ac:dyDescent="0.25">
      <c r="B32" s="13"/>
      <c r="C32" s="23">
        <v>23</v>
      </c>
      <c r="D32" s="24" t="str">
        <f t="shared" si="3"/>
        <v>-year bond price</v>
      </c>
      <c r="E32" s="56"/>
      <c r="F32" s="53" t="s">
        <v>8</v>
      </c>
      <c r="G32" s="1"/>
      <c r="H32" s="25"/>
      <c r="I32" s="26">
        <f t="shared" si="0"/>
        <v>23</v>
      </c>
      <c r="J32" s="27" t="str">
        <f t="shared" si="4"/>
        <v>-year zero-coupon yield</v>
      </c>
      <c r="K32" s="33" t="str">
        <f>IF(OR(ISBLANK(G32),ISBLANK(E32),,K31=""),"",((1+G32)/(E32/100-G32*SUM(O$10:O31)))^(1/C32)-1)</f>
        <v/>
      </c>
      <c r="L32" s="33"/>
      <c r="M32" s="40">
        <f t="shared" si="10"/>
        <v>23</v>
      </c>
      <c r="N32" s="27" t="str">
        <f t="shared" si="6"/>
        <v>-year discount factor</v>
      </c>
      <c r="O32" s="39" t="str">
        <f t="shared" si="11"/>
        <v/>
      </c>
      <c r="P32" s="26"/>
      <c r="Q32" s="26">
        <f t="shared" si="12"/>
        <v>23</v>
      </c>
      <c r="R32" s="26" t="str">
        <f t="shared" si="7"/>
        <v>-year v</v>
      </c>
      <c r="S32" s="26">
        <f t="shared" si="13"/>
        <v>24</v>
      </c>
      <c r="T32" s="26" t="str">
        <f t="shared" si="8"/>
        <v>-year forward-forward yield</v>
      </c>
      <c r="U32" s="33" t="str">
        <f t="shared" si="14"/>
        <v/>
      </c>
      <c r="V32" s="20"/>
    </row>
    <row r="33" spans="2:22" x14ac:dyDescent="0.25">
      <c r="B33" s="13"/>
      <c r="C33" s="23">
        <v>24</v>
      </c>
      <c r="D33" s="24" t="str">
        <f t="shared" si="3"/>
        <v>-year bond price</v>
      </c>
      <c r="E33" s="56"/>
      <c r="F33" s="53" t="s">
        <v>8</v>
      </c>
      <c r="G33" s="1"/>
      <c r="H33" s="25"/>
      <c r="I33" s="26">
        <f t="shared" si="0"/>
        <v>24</v>
      </c>
      <c r="J33" s="27" t="str">
        <f t="shared" si="4"/>
        <v>-year zero-coupon yield</v>
      </c>
      <c r="K33" s="33" t="str">
        <f>IF(OR(ISBLANK(G33),ISBLANK(E33),,K32=""),"",((1+G33)/(E33/100-G33*SUM(O$10:O32)))^(1/C33)-1)</f>
        <v/>
      </c>
      <c r="L33" s="33"/>
      <c r="M33" s="40">
        <f t="shared" si="10"/>
        <v>24</v>
      </c>
      <c r="N33" s="27" t="str">
        <f t="shared" si="6"/>
        <v>-year discount factor</v>
      </c>
      <c r="O33" s="39" t="str">
        <f t="shared" si="11"/>
        <v/>
      </c>
      <c r="P33" s="26"/>
      <c r="Q33" s="26">
        <f t="shared" si="12"/>
        <v>24</v>
      </c>
      <c r="R33" s="26" t="str">
        <f t="shared" si="7"/>
        <v>-year v</v>
      </c>
      <c r="S33" s="26">
        <f t="shared" si="13"/>
        <v>25</v>
      </c>
      <c r="T33" s="26" t="str">
        <f t="shared" si="8"/>
        <v>-year forward-forward yield</v>
      </c>
      <c r="U33" s="33" t="str">
        <f t="shared" si="14"/>
        <v/>
      </c>
      <c r="V33" s="20"/>
    </row>
    <row r="34" spans="2:22" x14ac:dyDescent="0.25">
      <c r="B34" s="13"/>
      <c r="C34" s="23">
        <v>25</v>
      </c>
      <c r="D34" s="24" t="str">
        <f t="shared" si="3"/>
        <v>-year bond price</v>
      </c>
      <c r="E34" s="56"/>
      <c r="F34" s="53" t="s">
        <v>8</v>
      </c>
      <c r="G34" s="1"/>
      <c r="H34" s="25"/>
      <c r="I34" s="26">
        <f t="shared" si="0"/>
        <v>25</v>
      </c>
      <c r="J34" s="27" t="str">
        <f t="shared" si="4"/>
        <v>-year zero-coupon yield</v>
      </c>
      <c r="K34" s="33" t="str">
        <f>IF(OR(ISBLANK(G34),ISBLANK(E34),,K33=""),"",((1+G34)/(E34/100-G34*SUM(O$10:O33)))^(1/C34)-1)</f>
        <v/>
      </c>
      <c r="L34" s="33"/>
      <c r="M34" s="40">
        <f t="shared" si="10"/>
        <v>25</v>
      </c>
      <c r="N34" s="27" t="str">
        <f t="shared" si="6"/>
        <v>-year discount factor</v>
      </c>
      <c r="O34" s="39" t="str">
        <f t="shared" si="11"/>
        <v/>
      </c>
      <c r="P34" s="26"/>
      <c r="Q34" s="26"/>
      <c r="R34" s="26"/>
      <c r="S34" s="26"/>
      <c r="T34" s="26"/>
      <c r="U34" s="33"/>
      <c r="V34" s="20"/>
    </row>
    <row r="35" spans="2:22" x14ac:dyDescent="0.25">
      <c r="B35" s="13"/>
      <c r="C35" s="14"/>
      <c r="D35" s="14"/>
      <c r="E35" s="50"/>
      <c r="F35" s="14"/>
      <c r="G35" s="50"/>
      <c r="H35" s="14"/>
      <c r="I35" s="14"/>
      <c r="J35" s="14"/>
      <c r="K35" s="14"/>
      <c r="L35" s="14"/>
      <c r="M35" s="14"/>
      <c r="N35" s="14"/>
      <c r="O35" s="14"/>
      <c r="P35" s="17"/>
      <c r="Q35" s="17"/>
      <c r="R35" s="17"/>
      <c r="S35" s="17"/>
      <c r="T35" s="17"/>
      <c r="U35" s="17"/>
      <c r="V35" s="20"/>
    </row>
    <row r="36" spans="2:22" ht="15.75" thickBot="1" x14ac:dyDescent="0.3">
      <c r="B36" s="28"/>
      <c r="C36" s="29"/>
      <c r="D36" s="29"/>
      <c r="E36" s="57"/>
      <c r="F36" s="30" t="s">
        <v>1</v>
      </c>
      <c r="G36" s="52"/>
      <c r="H36" s="30"/>
      <c r="I36" s="30"/>
      <c r="J36" s="29"/>
      <c r="K36" s="30"/>
      <c r="L36" s="30"/>
      <c r="M36" s="30"/>
      <c r="N36" s="30"/>
      <c r="O36" s="30"/>
      <c r="P36" s="31"/>
      <c r="Q36" s="31"/>
      <c r="R36" s="31"/>
      <c r="S36" s="31"/>
      <c r="T36" s="31"/>
      <c r="U36" s="31"/>
      <c r="V36" s="32"/>
    </row>
  </sheetData>
  <sheetProtection sheet="1" objects="1" scenarios="1" selectLockedCells="1"/>
  <hyperlinks>
    <hyperlink ref="F36" r:id="rId1" display="www.markets-international.com"/>
  </hyperlinks>
  <printOptions horizontalCentered="1"/>
  <pageMargins left="0" right="0" top="0.74803149606299213" bottom="0.74803149606299213" header="0.31496062992125984" footer="0.31496062992125984"/>
  <pageSetup paperSize="9" scale="5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2011-12-21T18:35:58Z</cp:lastPrinted>
  <dcterms:created xsi:type="dcterms:W3CDTF">2011-01-13T14:26:35Z</dcterms:created>
  <dcterms:modified xsi:type="dcterms:W3CDTF">2011-12-21T21:09:39Z</dcterms:modified>
</cp:coreProperties>
</file>